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externalReferences>
    <externalReference r:id="rId6"/>
  </externalReferences>
  <definedNames>
    <definedName name="_xlnm.Print_Area" localSheetId="0">'1кв'!$A$1:$E$51</definedName>
    <definedName name="_xlnm.Print_Area" localSheetId="1">'2кв'!$A$1:$E$51</definedName>
    <definedName name="_xlnm.Print_Area" localSheetId="2">'3кв'!$A$1:$E$50</definedName>
    <definedName name="_xlnm.Print_Area" localSheetId="3">'4кв'!$A$1:$E$49</definedName>
    <definedName name="_xlnm.Print_Area" localSheetId="4">отчет!$A$1:$C$44</definedName>
  </definedNames>
  <calcPr calcId="152511"/>
</workbook>
</file>

<file path=xl/calcChain.xml><?xml version="1.0" encoding="utf-8"?>
<calcChain xmlns="http://schemas.openxmlformats.org/spreadsheetml/2006/main">
  <c r="C24" i="26" l="1"/>
  <c r="C29" i="26"/>
  <c r="C28" i="26"/>
  <c r="C23" i="26"/>
  <c r="C26" i="26"/>
  <c r="C27" i="26"/>
  <c r="C18" i="26"/>
  <c r="C19" i="26"/>
  <c r="C20" i="26"/>
  <c r="C21" i="26"/>
  <c r="C22" i="26"/>
  <c r="C17" i="26"/>
  <c r="C13" i="26"/>
  <c r="C14" i="26"/>
  <c r="C12" i="26" l="1"/>
  <c r="C15" i="26" s="1"/>
  <c r="C6" i="26"/>
  <c r="B43" i="25"/>
  <c r="E28" i="25"/>
  <c r="C35" i="26" l="1"/>
  <c r="C30" i="26" l="1"/>
  <c r="D30" i="26" s="1"/>
  <c r="B47" i="25"/>
  <c r="B46" i="25"/>
  <c r="E22" i="25"/>
  <c r="E21" i="25"/>
  <c r="B48" i="25" l="1"/>
  <c r="B49" i="25" s="1"/>
  <c r="B44" i="24"/>
  <c r="E26" i="23" l="1"/>
  <c r="E27" i="23"/>
  <c r="B48" i="24" l="1"/>
  <c r="B47" i="24"/>
  <c r="E22" i="24"/>
  <c r="E21" i="24"/>
  <c r="B49" i="23"/>
  <c r="B48" i="23"/>
  <c r="E22" i="23"/>
  <c r="E21" i="23"/>
  <c r="E30" i="23" s="1"/>
  <c r="B50" i="23" l="1"/>
  <c r="E29" i="24"/>
  <c r="B49" i="24" s="1"/>
  <c r="B50" i="24" s="1"/>
  <c r="E28" i="22"/>
  <c r="B49" i="22" l="1"/>
  <c r="B48" i="22"/>
  <c r="E22" i="22"/>
  <c r="E21" i="22"/>
  <c r="E30" i="22" l="1"/>
  <c r="B50" i="22"/>
  <c r="B51" i="22" l="1"/>
  <c r="B45" i="23" s="1"/>
  <c r="B51" i="23" s="1"/>
</calcChain>
</file>

<file path=xl/sharedStrings.xml><?xml version="1.0" encoding="utf-8"?>
<sst xmlns="http://schemas.openxmlformats.org/spreadsheetml/2006/main" count="314" uniqueCount="112">
  <si>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</si>
  <si>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</si>
  <si>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</si>
  <si>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</si>
  <si>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</si>
  <si>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</si>
  <si>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</si>
  <si>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</si>
  <si>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</si>
  <si>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</si>
  <si>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</si>
  <si>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</si>
  <si>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</si>
  <si>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</si>
  <si>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</si>
  <si>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</si>
  <si>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</si>
  <si>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</si>
  <si>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</si>
  <si>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</si>
  <si>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</si>
  <si>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</si>
  <si>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</si>
  <si>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</si>
  <si>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</si>
  <si>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</si>
  <si>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</si>
  <si>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</si>
  <si>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</si>
  <si>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</si>
  <si>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</si>
  <si>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</si>
  <si>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г. Россошь, ул. Лизы Чайкиной, д. 1е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</si>
  <si>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01.01.2018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</si>
  <si>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</si>
  <si>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</si>
  <si>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</si>
  <si>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</si>
  <si>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</si>
  <si>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</si>
  <si>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Мелехиной Татьяны Борисовны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</si>
  <si>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</si>
  <si>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Мелехина Т.Б.</t>
    </r>
  </si>
  <si>
    <t>Sдома=3262,5м2</t>
  </si>
  <si>
    <t xml:space="preserve">интернет Квант-телеком </t>
  </si>
  <si>
    <t>холодная вода на СОИ</t>
  </si>
  <si>
    <t>электроэнергия на СОИ</t>
  </si>
  <si>
    <t>водоотведение на СОИ</t>
  </si>
  <si>
    <t>4 квартал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</si>
  <si>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</si>
  <si>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</si>
  <si>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</si>
  <si>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</si>
  <si>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Ремонт и замена плитки в 1-м подьезде (смета)</t>
  </si>
  <si>
    <t>Замена стояка ГВС(кв45)</t>
  </si>
  <si>
    <t>январь</t>
  </si>
  <si>
    <t>март</t>
  </si>
  <si>
    <t>ч/ч</t>
  </si>
  <si>
    <t xml:space="preserve">           2. Всего за период с "01" 01 2023 г. по "31" 03  2023 г. выполнено работ (оказано услуг) на общую сумму двести пятнадцать тысяч четыреста двадцать  четыре рубля  39 копеек</t>
  </si>
  <si>
    <t>Предъявлено населению 204644,5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</si>
  <si>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</si>
  <si>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</si>
  <si>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</si>
  <si>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</si>
  <si>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</si>
  <si>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</si>
  <si>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МАФ</t>
  </si>
  <si>
    <t>апрель</t>
  </si>
  <si>
    <t>Поверка, ремонт ОДПУ</t>
  </si>
  <si>
    <t xml:space="preserve">           2. Всего за период с "01" 04 2023 г. по "30" 06  2023 г. выполнено работ (оказано услуг) на общую сумму двести сорок пять тысяч двести семнадцать рублей 86 копеек</t>
  </si>
  <si>
    <t>Предъявлено населению 206181,99</t>
  </si>
  <si>
    <t>замена зап.арматуры на ОДПУ отопления в подвале(смета)</t>
  </si>
  <si>
    <t>сентябрь</t>
  </si>
  <si>
    <t xml:space="preserve">           2. Всего за период с "01" 07 2023 г. по "30" 09  2023 г. выполнено работ (оказано услуг) на общую сумму двести тридцать две тысячи триста пять рублей 24 копейки</t>
  </si>
  <si>
    <t>Предъявлено населению 237281,21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</si>
  <si>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</si>
  <si>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</si>
  <si>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</si>
  <si>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</si>
  <si>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</si>
  <si>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</si>
  <si>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* холодная вода на СОИ - 6953,46</t>
  </si>
  <si>
    <t>* водоотведение на СОИ- 10886,03</t>
  </si>
  <si>
    <t>* электроэнергия на СОИ- 28910,85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</si>
  <si>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</si>
  <si>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</si>
  <si>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</si>
  <si>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</si>
  <si>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</si>
  <si>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</si>
  <si>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</si>
  <si>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</si>
  <si>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</si>
  <si>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</si>
  <si>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</si>
  <si>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</si>
  <si>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</si>
  <si>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</si>
  <si>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</si>
  <si>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</si>
  <si>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1е</t>
  </si>
  <si>
    <t>за 4 квартал 2023 года</t>
  </si>
  <si>
    <t>31.12.2023 г.</t>
  </si>
  <si>
    <t xml:space="preserve">           2. Всего за период с "01" 10   2023 г. по "31" 12  2023 г. выполнено работ (оказано услуг) на общую сумму двести двадцать одна тысяча девятьсот пятьдесят шесть рублей 80 копеек.</t>
  </si>
  <si>
    <t>Предъявлено населению 238488,88</t>
  </si>
  <si>
    <t>Начислено всего 886596,58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</si>
  <si>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</si>
  <si>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</si>
  <si>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 xml:space="preserve">   * Замена зап.арматуры на ОДПУ отопления в подвале(смета)</t>
  </si>
  <si>
    <t xml:space="preserve">   * Поверка, ремонт ОДПУ</t>
  </si>
  <si>
    <t>Непредвиденные работы 27,6 ч/ч</t>
  </si>
  <si>
    <t xml:space="preserve">   * Ремонт и замена плитки в 1-м подьезде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</si>
</sst>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1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liz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1">
          <cell r="E21">
            <v>131906.71799999999</v>
          </cell>
        </row>
      </sheetData>
      <sheetData sheetId="1">
        <row r="21">
          <cell r="E21">
            <v>131906.71799999999</v>
          </cell>
        </row>
      </sheetData>
      <sheetData sheetId="2">
        <row r="21">
          <cell r="E21">
            <v>147558.201</v>
          </cell>
        </row>
      </sheetData>
      <sheetData sheetId="3">
        <row r="21">
          <cell r="E21">
            <v>147558.201</v>
          </cell>
        </row>
        <row r="49">
          <cell r="B49">
            <v>223529.81699999995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A27" sqref="A27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40.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49</v>
      </c>
      <c r="B3" s="83"/>
      <c r="C3" s="83"/>
      <c r="D3" s="83"/>
      <c r="E3" s="83"/>
    </row>
    <row r="4" spans="1:5" s="1" customFormat="1" ht="15.75" x14ac:dyDescent="0.25">
      <c r="A4" s="27" t="s">
        <v>13</v>
      </c>
      <c r="B4" s="28"/>
      <c r="C4" s="28"/>
      <c r="D4" s="84" t="s">
        <v>50</v>
      </c>
      <c r="E4" s="84"/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9" t="s">
        <v>32</v>
      </c>
      <c r="B6" s="79"/>
      <c r="C6" s="79"/>
      <c r="D6" s="79"/>
      <c r="E6" s="79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51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69" t="s">
        <v>34</v>
      </c>
      <c r="B18" s="69"/>
      <c r="C18" s="69"/>
      <c r="D18" s="69"/>
      <c r="E18" s="69"/>
    </row>
    <row r="19" spans="1:7" x14ac:dyDescent="0.25">
      <c r="A19" s="69"/>
      <c r="B19" s="69"/>
      <c r="C19" s="69"/>
      <c r="D19" s="69"/>
      <c r="E19" s="69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13.82</v>
      </c>
      <c r="E21" s="7">
        <f>D21*F19*G19</f>
        <v>135263.25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5.42</v>
      </c>
      <c r="E22" s="7">
        <f>D22*F19*G19</f>
        <v>53048.25</v>
      </c>
    </row>
    <row r="23" spans="1:7" x14ac:dyDescent="0.25">
      <c r="A23" s="6" t="s">
        <v>45</v>
      </c>
      <c r="B23" s="8" t="s">
        <v>48</v>
      </c>
      <c r="C23" s="3" t="s">
        <v>26</v>
      </c>
      <c r="D23" s="3"/>
      <c r="E23" s="29">
        <v>0</v>
      </c>
    </row>
    <row r="24" spans="1:7" x14ac:dyDescent="0.25">
      <c r="A24" s="6" t="s">
        <v>46</v>
      </c>
      <c r="B24" s="8" t="s">
        <v>48</v>
      </c>
      <c r="C24" s="3" t="s">
        <v>26</v>
      </c>
      <c r="D24" s="3"/>
      <c r="E24" s="7">
        <v>9995.85</v>
      </c>
    </row>
    <row r="25" spans="1:7" x14ac:dyDescent="0.25">
      <c r="A25" s="6" t="s">
        <v>47</v>
      </c>
      <c r="B25" s="8" t="s">
        <v>48</v>
      </c>
      <c r="C25" s="3" t="s">
        <v>26</v>
      </c>
      <c r="D25" s="3"/>
      <c r="E25" s="7">
        <v>0</v>
      </c>
    </row>
    <row r="26" spans="1:7" x14ac:dyDescent="0.25">
      <c r="A26" s="6" t="s">
        <v>25</v>
      </c>
      <c r="B26" s="8" t="s">
        <v>48</v>
      </c>
      <c r="C26" s="3" t="s">
        <v>26</v>
      </c>
      <c r="D26" s="3"/>
      <c r="E26" s="7">
        <v>4410.53</v>
      </c>
    </row>
    <row r="27" spans="1:7" ht="30" x14ac:dyDescent="0.25">
      <c r="A27" s="25" t="s">
        <v>53</v>
      </c>
      <c r="B27" s="8" t="s">
        <v>55</v>
      </c>
      <c r="C27" s="3" t="s">
        <v>26</v>
      </c>
      <c r="D27" s="3"/>
      <c r="E27" s="7">
        <v>8931.31</v>
      </c>
    </row>
    <row r="28" spans="1:7" x14ac:dyDescent="0.25">
      <c r="A28" s="25" t="s">
        <v>54</v>
      </c>
      <c r="B28" s="8" t="s">
        <v>56</v>
      </c>
      <c r="C28" s="3" t="s">
        <v>57</v>
      </c>
      <c r="D28" s="3">
        <v>16</v>
      </c>
      <c r="E28" s="7">
        <f>D28*235.95</f>
        <v>3775.2</v>
      </c>
    </row>
    <row r="29" spans="1:7" x14ac:dyDescent="0.25">
      <c r="A29" s="25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215424.39</v>
      </c>
    </row>
    <row r="31" spans="1:7" ht="34.5" customHeight="1" x14ac:dyDescent="0.25">
      <c r="A31" s="70" t="s">
        <v>58</v>
      </c>
      <c r="B31" s="70"/>
      <c r="C31" s="70"/>
      <c r="D31" s="70"/>
      <c r="E31" s="70"/>
      <c r="F31" s="22"/>
    </row>
    <row r="32" spans="1:7" ht="29.25" customHeight="1" x14ac:dyDescent="0.25">
      <c r="A32" s="71" t="s">
        <v>21</v>
      </c>
      <c r="B32" s="71"/>
      <c r="C32" s="71"/>
      <c r="D32" s="71"/>
      <c r="E32" s="71"/>
    </row>
    <row r="33" spans="1:8" x14ac:dyDescent="0.25">
      <c r="A33" s="71" t="s">
        <v>20</v>
      </c>
      <c r="B33" s="71"/>
      <c r="C33" s="71"/>
      <c r="D33" s="71"/>
      <c r="E33" s="71"/>
    </row>
    <row r="34" spans="1:8" ht="32.25" customHeight="1" x14ac:dyDescent="0.25">
      <c r="A34" s="71" t="s">
        <v>27</v>
      </c>
      <c r="B34" s="71"/>
      <c r="C34" s="71"/>
      <c r="D34" s="71"/>
      <c r="E34" s="71"/>
    </row>
    <row r="35" spans="1:8" x14ac:dyDescent="0.25">
      <c r="A35" s="71" t="s">
        <v>18</v>
      </c>
      <c r="B35" s="71"/>
      <c r="C35" s="71"/>
      <c r="D35" s="71"/>
      <c r="E35" s="71"/>
    </row>
    <row r="36" spans="1:8" x14ac:dyDescent="0.25">
      <c r="A36" s="72" t="s">
        <v>5</v>
      </c>
      <c r="B36" s="72"/>
      <c r="C36" s="72"/>
      <c r="D36" s="72"/>
      <c r="E36" s="72"/>
    </row>
    <row r="37" spans="1:8" x14ac:dyDescent="0.25">
      <c r="A37" s="71" t="s">
        <v>18</v>
      </c>
      <c r="B37" s="71"/>
      <c r="C37" s="71"/>
      <c r="D37" s="71"/>
      <c r="E37" s="71"/>
    </row>
    <row r="38" spans="1:8" x14ac:dyDescent="0.25">
      <c r="A38" s="73" t="s">
        <v>52</v>
      </c>
      <c r="B38" s="73"/>
      <c r="C38" s="73"/>
      <c r="D38" s="73"/>
      <c r="E38" s="4"/>
    </row>
    <row r="39" spans="1:8" x14ac:dyDescent="0.25">
      <c r="B39" s="68" t="s">
        <v>19</v>
      </c>
      <c r="C39" s="68"/>
      <c r="D39" s="68"/>
      <c r="E39" s="5" t="s">
        <v>6</v>
      </c>
    </row>
    <row r="40" spans="1:8" x14ac:dyDescent="0.25">
      <c r="A40" s="30"/>
      <c r="B40" s="30"/>
      <c r="C40" s="30"/>
      <c r="D40" s="20"/>
      <c r="E40" s="30"/>
    </row>
    <row r="41" spans="1:8" x14ac:dyDescent="0.25">
      <c r="A41" s="73" t="s">
        <v>42</v>
      </c>
      <c r="B41" s="73"/>
      <c r="C41" s="73"/>
      <c r="D41" s="73"/>
      <c r="E41" s="4"/>
    </row>
    <row r="42" spans="1:8" x14ac:dyDescent="0.25">
      <c r="B42" s="68" t="s">
        <v>19</v>
      </c>
      <c r="C42" s="68"/>
      <c r="D42" s="68"/>
      <c r="E42" s="5" t="s">
        <v>6</v>
      </c>
    </row>
    <row r="43" spans="1:8" x14ac:dyDescent="0.25">
      <c r="A43" s="2" t="s">
        <v>43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v>100423.25</v>
      </c>
    </row>
    <row r="46" spans="1:8" ht="31.5" x14ac:dyDescent="0.25">
      <c r="A46" s="23" t="s">
        <v>59</v>
      </c>
      <c r="B46" s="15"/>
      <c r="H46" s="17"/>
    </row>
    <row r="47" spans="1:8" x14ac:dyDescent="0.25">
      <c r="A47" s="2" t="s">
        <v>29</v>
      </c>
      <c r="B47" s="15">
        <v>202692.31</v>
      </c>
      <c r="D47" s="2"/>
    </row>
    <row r="48" spans="1:8" x14ac:dyDescent="0.25">
      <c r="A48" s="31" t="s">
        <v>38</v>
      </c>
      <c r="B48" s="15">
        <f>3*150</f>
        <v>450</v>
      </c>
      <c r="D48" s="2"/>
    </row>
    <row r="49" spans="1:4" ht="15.6" customHeight="1" x14ac:dyDescent="0.25">
      <c r="A49" s="31" t="s">
        <v>44</v>
      </c>
      <c r="B49" s="15">
        <f>200*3</f>
        <v>600</v>
      </c>
      <c r="D49" s="2"/>
    </row>
    <row r="50" spans="1:4" ht="30" x14ac:dyDescent="0.25">
      <c r="A50" s="31" t="s">
        <v>31</v>
      </c>
      <c r="B50" s="15">
        <f>E30</f>
        <v>215424.39</v>
      </c>
      <c r="D50" s="2"/>
    </row>
    <row r="51" spans="1:4" x14ac:dyDescent="0.25">
      <c r="A51" s="16" t="s">
        <v>30</v>
      </c>
      <c r="B51" s="24">
        <f>B45+B47+B48+B49-B50</f>
        <v>88741.169999999984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2:D42"/>
    <mergeCell ref="A19:E19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3" zoomScaleSheetLayoutView="100" workbookViewId="0">
      <selection activeCell="E51" sqref="E51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40.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60</v>
      </c>
      <c r="B3" s="83"/>
      <c r="C3" s="83"/>
      <c r="D3" s="83"/>
      <c r="E3" s="83"/>
    </row>
    <row r="4" spans="1:5" s="1" customFormat="1" ht="15.75" x14ac:dyDescent="0.25">
      <c r="A4" s="27" t="s">
        <v>13</v>
      </c>
      <c r="B4" s="28"/>
      <c r="C4" s="28"/>
      <c r="D4" s="84" t="s">
        <v>61</v>
      </c>
      <c r="E4" s="84"/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9" t="s">
        <v>32</v>
      </c>
      <c r="B6" s="79"/>
      <c r="C6" s="79"/>
      <c r="D6" s="79"/>
      <c r="E6" s="79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51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69" t="s">
        <v>34</v>
      </c>
      <c r="B18" s="69"/>
      <c r="C18" s="69"/>
      <c r="D18" s="69"/>
      <c r="E18" s="69"/>
    </row>
    <row r="19" spans="1:7" x14ac:dyDescent="0.25">
      <c r="A19" s="69"/>
      <c r="B19" s="69"/>
      <c r="C19" s="69"/>
      <c r="D19" s="69"/>
      <c r="E19" s="69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13.82</v>
      </c>
      <c r="E21" s="7">
        <f>D21*F19*G19</f>
        <v>135263.25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5.42</v>
      </c>
      <c r="E22" s="7">
        <f>D22*F19*G19</f>
        <v>53048.25</v>
      </c>
    </row>
    <row r="23" spans="1:7" x14ac:dyDescent="0.25">
      <c r="A23" s="6" t="s">
        <v>45</v>
      </c>
      <c r="B23" s="8" t="s">
        <v>62</v>
      </c>
      <c r="C23" s="3" t="s">
        <v>26</v>
      </c>
      <c r="D23" s="3"/>
      <c r="E23" s="29">
        <v>0</v>
      </c>
    </row>
    <row r="24" spans="1:7" x14ac:dyDescent="0.25">
      <c r="A24" s="6" t="s">
        <v>46</v>
      </c>
      <c r="B24" s="8" t="s">
        <v>62</v>
      </c>
      <c r="C24" s="3" t="s">
        <v>26</v>
      </c>
      <c r="D24" s="3"/>
      <c r="E24" s="7">
        <v>12289.9</v>
      </c>
    </row>
    <row r="25" spans="1:7" x14ac:dyDescent="0.25">
      <c r="A25" s="6" t="s">
        <v>47</v>
      </c>
      <c r="B25" s="8" t="s">
        <v>62</v>
      </c>
      <c r="C25" s="3" t="s">
        <v>26</v>
      </c>
      <c r="D25" s="3"/>
      <c r="E25" s="7">
        <v>0</v>
      </c>
    </row>
    <row r="26" spans="1:7" x14ac:dyDescent="0.25">
      <c r="A26" s="6" t="s">
        <v>25</v>
      </c>
      <c r="B26" s="8" t="s">
        <v>62</v>
      </c>
      <c r="C26" s="3" t="s">
        <v>26</v>
      </c>
      <c r="D26" s="3"/>
      <c r="E26" s="7">
        <f>5602.67+3176.77</f>
        <v>8779.44</v>
      </c>
    </row>
    <row r="27" spans="1:7" x14ac:dyDescent="0.25">
      <c r="A27" s="25" t="s">
        <v>66</v>
      </c>
      <c r="B27" s="8" t="s">
        <v>67</v>
      </c>
      <c r="C27" s="3" t="s">
        <v>57</v>
      </c>
      <c r="D27" s="3">
        <v>11.6</v>
      </c>
      <c r="E27" s="7">
        <f>D27*235.95</f>
        <v>2737.02</v>
      </c>
    </row>
    <row r="28" spans="1:7" x14ac:dyDescent="0.25">
      <c r="A28" s="25" t="s">
        <v>68</v>
      </c>
      <c r="B28" s="8" t="s">
        <v>62</v>
      </c>
      <c r="C28" s="3" t="s">
        <v>26</v>
      </c>
      <c r="D28" s="3"/>
      <c r="E28" s="7">
        <v>33100</v>
      </c>
    </row>
    <row r="29" spans="1:7" x14ac:dyDescent="0.25">
      <c r="A29" s="25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245217.86</v>
      </c>
    </row>
    <row r="31" spans="1:7" ht="34.5" customHeight="1" x14ac:dyDescent="0.25">
      <c r="A31" s="70" t="s">
        <v>69</v>
      </c>
      <c r="B31" s="70"/>
      <c r="C31" s="70"/>
      <c r="D31" s="70"/>
      <c r="E31" s="70"/>
      <c r="F31" s="22"/>
    </row>
    <row r="32" spans="1:7" ht="29.25" customHeight="1" x14ac:dyDescent="0.25">
      <c r="A32" s="71" t="s">
        <v>21</v>
      </c>
      <c r="B32" s="71"/>
      <c r="C32" s="71"/>
      <c r="D32" s="71"/>
      <c r="E32" s="71"/>
    </row>
    <row r="33" spans="1:8" x14ac:dyDescent="0.25">
      <c r="A33" s="71" t="s">
        <v>20</v>
      </c>
      <c r="B33" s="71"/>
      <c r="C33" s="71"/>
      <c r="D33" s="71"/>
      <c r="E33" s="71"/>
    </row>
    <row r="34" spans="1:8" ht="32.25" customHeight="1" x14ac:dyDescent="0.25">
      <c r="A34" s="71" t="s">
        <v>27</v>
      </c>
      <c r="B34" s="71"/>
      <c r="C34" s="71"/>
      <c r="D34" s="71"/>
      <c r="E34" s="71"/>
    </row>
    <row r="35" spans="1:8" x14ac:dyDescent="0.25">
      <c r="A35" s="71" t="s">
        <v>18</v>
      </c>
      <c r="B35" s="71"/>
      <c r="C35" s="71"/>
      <c r="D35" s="71"/>
      <c r="E35" s="71"/>
    </row>
    <row r="36" spans="1:8" x14ac:dyDescent="0.25">
      <c r="A36" s="72" t="s">
        <v>5</v>
      </c>
      <c r="B36" s="72"/>
      <c r="C36" s="72"/>
      <c r="D36" s="72"/>
      <c r="E36" s="72"/>
    </row>
    <row r="37" spans="1:8" x14ac:dyDescent="0.25">
      <c r="A37" s="71" t="s">
        <v>18</v>
      </c>
      <c r="B37" s="71"/>
      <c r="C37" s="71"/>
      <c r="D37" s="71"/>
      <c r="E37" s="71"/>
    </row>
    <row r="38" spans="1:8" x14ac:dyDescent="0.25">
      <c r="A38" s="73" t="s">
        <v>52</v>
      </c>
      <c r="B38" s="73"/>
      <c r="C38" s="73"/>
      <c r="D38" s="73"/>
      <c r="E38" s="4"/>
    </row>
    <row r="39" spans="1:8" x14ac:dyDescent="0.25">
      <c r="B39" s="68" t="s">
        <v>19</v>
      </c>
      <c r="C39" s="68"/>
      <c r="D39" s="68"/>
      <c r="E39" s="5" t="s">
        <v>6</v>
      </c>
    </row>
    <row r="40" spans="1:8" x14ac:dyDescent="0.25">
      <c r="A40" s="32"/>
      <c r="B40" s="32"/>
      <c r="C40" s="32"/>
      <c r="D40" s="20"/>
      <c r="E40" s="32"/>
    </row>
    <row r="41" spans="1:8" x14ac:dyDescent="0.25">
      <c r="A41" s="73" t="s">
        <v>42</v>
      </c>
      <c r="B41" s="73"/>
      <c r="C41" s="73"/>
      <c r="D41" s="73"/>
      <c r="E41" s="4"/>
    </row>
    <row r="42" spans="1:8" x14ac:dyDescent="0.25">
      <c r="B42" s="68" t="s">
        <v>19</v>
      </c>
      <c r="C42" s="68"/>
      <c r="D42" s="68"/>
      <c r="E42" s="5" t="s">
        <v>6</v>
      </c>
    </row>
    <row r="43" spans="1:8" x14ac:dyDescent="0.25">
      <c r="A43" s="2" t="s">
        <v>43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f>'1кв'!B51</f>
        <v>88741.169999999984</v>
      </c>
    </row>
    <row r="46" spans="1:8" ht="31.5" x14ac:dyDescent="0.25">
      <c r="A46" s="23" t="s">
        <v>70</v>
      </c>
      <c r="B46" s="15"/>
      <c r="H46" s="17"/>
    </row>
    <row r="47" spans="1:8" x14ac:dyDescent="0.25">
      <c r="A47" s="2" t="s">
        <v>29</v>
      </c>
      <c r="B47" s="15">
        <v>199050.37</v>
      </c>
      <c r="D47" s="2"/>
    </row>
    <row r="48" spans="1:8" x14ac:dyDescent="0.25">
      <c r="A48" s="33" t="s">
        <v>38</v>
      </c>
      <c r="B48" s="15">
        <f>3*150</f>
        <v>450</v>
      </c>
      <c r="D48" s="2"/>
    </row>
    <row r="49" spans="1:4" ht="15.6" customHeight="1" x14ac:dyDescent="0.25">
      <c r="A49" s="33" t="s">
        <v>44</v>
      </c>
      <c r="B49" s="15">
        <f>200*3</f>
        <v>600</v>
      </c>
      <c r="D49" s="2"/>
    </row>
    <row r="50" spans="1:4" ht="30" x14ac:dyDescent="0.25">
      <c r="A50" s="33" t="s">
        <v>31</v>
      </c>
      <c r="B50" s="15">
        <f>E30</f>
        <v>245217.86</v>
      </c>
      <c r="D50" s="2"/>
    </row>
    <row r="51" spans="1:4" x14ac:dyDescent="0.25">
      <c r="A51" s="16" t="s">
        <v>30</v>
      </c>
      <c r="B51" s="24">
        <f>B45+B47+B48+B49-B50</f>
        <v>43623.679999999993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2:D42"/>
    <mergeCell ref="A19:E19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F21" sqref="F21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40.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63</v>
      </c>
      <c r="B3" s="83"/>
      <c r="C3" s="83"/>
      <c r="D3" s="83"/>
      <c r="E3" s="83"/>
    </row>
    <row r="4" spans="1:5" s="1" customFormat="1" ht="15.75" x14ac:dyDescent="0.25">
      <c r="A4" s="27" t="s">
        <v>13</v>
      </c>
      <c r="B4" s="28"/>
      <c r="C4" s="28"/>
      <c r="D4" s="84" t="s">
        <v>64</v>
      </c>
      <c r="E4" s="84"/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9" t="s">
        <v>32</v>
      </c>
      <c r="B6" s="79"/>
      <c r="C6" s="79"/>
      <c r="D6" s="79"/>
      <c r="E6" s="79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51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69" t="s">
        <v>34</v>
      </c>
      <c r="B18" s="69"/>
      <c r="C18" s="69"/>
      <c r="D18" s="69"/>
      <c r="E18" s="69"/>
    </row>
    <row r="19" spans="1:7" x14ac:dyDescent="0.25">
      <c r="A19" s="69"/>
      <c r="B19" s="69"/>
      <c r="C19" s="69"/>
      <c r="D19" s="69"/>
      <c r="E19" s="69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15.48</v>
      </c>
      <c r="E21" s="7">
        <f>D21*F19*G19</f>
        <v>151510.5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6.06</v>
      </c>
      <c r="E22" s="7">
        <f>D22*F19*G19</f>
        <v>59312.25</v>
      </c>
    </row>
    <row r="23" spans="1:7" x14ac:dyDescent="0.25">
      <c r="A23" s="6" t="s">
        <v>45</v>
      </c>
      <c r="B23" s="8" t="s">
        <v>65</v>
      </c>
      <c r="C23" s="3" t="s">
        <v>26</v>
      </c>
      <c r="D23" s="3"/>
      <c r="E23" s="29">
        <v>0</v>
      </c>
    </row>
    <row r="24" spans="1:7" x14ac:dyDescent="0.25">
      <c r="A24" s="6" t="s">
        <v>46</v>
      </c>
      <c r="B24" s="8" t="s">
        <v>65</v>
      </c>
      <c r="C24" s="3" t="s">
        <v>26</v>
      </c>
      <c r="D24" s="3"/>
      <c r="E24" s="7">
        <v>4753</v>
      </c>
    </row>
    <row r="25" spans="1:7" x14ac:dyDescent="0.25">
      <c r="A25" s="6" t="s">
        <v>47</v>
      </c>
      <c r="B25" s="8" t="s">
        <v>65</v>
      </c>
      <c r="C25" s="3" t="s">
        <v>26</v>
      </c>
      <c r="D25" s="3"/>
      <c r="E25" s="7">
        <v>0</v>
      </c>
    </row>
    <row r="26" spans="1:7" x14ac:dyDescent="0.25">
      <c r="A26" s="6" t="s">
        <v>25</v>
      </c>
      <c r="B26" s="8" t="s">
        <v>65</v>
      </c>
      <c r="C26" s="3" t="s">
        <v>26</v>
      </c>
      <c r="D26" s="3"/>
      <c r="E26" s="7">
        <v>248.99</v>
      </c>
    </row>
    <row r="27" spans="1:7" ht="30" x14ac:dyDescent="0.25">
      <c r="A27" s="25" t="s">
        <v>71</v>
      </c>
      <c r="B27" s="8" t="s">
        <v>72</v>
      </c>
      <c r="C27" s="3" t="s">
        <v>26</v>
      </c>
      <c r="D27" s="3"/>
      <c r="E27" s="7">
        <v>16480.5</v>
      </c>
    </row>
    <row r="28" spans="1:7" x14ac:dyDescent="0.25">
      <c r="A28" s="25"/>
      <c r="B28" s="8"/>
      <c r="C28" s="3"/>
      <c r="D28" s="3"/>
      <c r="E28" s="7"/>
    </row>
    <row r="29" spans="1:7" s="13" customFormat="1" ht="14.25" x14ac:dyDescent="0.2">
      <c r="A29" s="9" t="s">
        <v>24</v>
      </c>
      <c r="B29" s="10"/>
      <c r="C29" s="11"/>
      <c r="D29" s="19"/>
      <c r="E29" s="12">
        <f>SUM(E21:E28)</f>
        <v>232305.24</v>
      </c>
    </row>
    <row r="30" spans="1:7" ht="34.5" customHeight="1" x14ac:dyDescent="0.25">
      <c r="A30" s="70" t="s">
        <v>73</v>
      </c>
      <c r="B30" s="70"/>
      <c r="C30" s="70"/>
      <c r="D30" s="70"/>
      <c r="E30" s="70"/>
      <c r="F30" s="22"/>
    </row>
    <row r="31" spans="1:7" ht="29.25" customHeight="1" x14ac:dyDescent="0.25">
      <c r="A31" s="71" t="s">
        <v>21</v>
      </c>
      <c r="B31" s="71"/>
      <c r="C31" s="71"/>
      <c r="D31" s="71"/>
      <c r="E31" s="71"/>
    </row>
    <row r="32" spans="1:7" x14ac:dyDescent="0.25">
      <c r="A32" s="71" t="s">
        <v>20</v>
      </c>
      <c r="B32" s="71"/>
      <c r="C32" s="71"/>
      <c r="D32" s="71"/>
      <c r="E32" s="71"/>
    </row>
    <row r="33" spans="1:8" ht="32.25" customHeight="1" x14ac:dyDescent="0.25">
      <c r="A33" s="71" t="s">
        <v>27</v>
      </c>
      <c r="B33" s="71"/>
      <c r="C33" s="71"/>
      <c r="D33" s="71"/>
      <c r="E33" s="71"/>
    </row>
    <row r="34" spans="1:8" x14ac:dyDescent="0.25">
      <c r="A34" s="71" t="s">
        <v>18</v>
      </c>
      <c r="B34" s="71"/>
      <c r="C34" s="71"/>
      <c r="D34" s="71"/>
      <c r="E34" s="71"/>
    </row>
    <row r="35" spans="1:8" x14ac:dyDescent="0.25">
      <c r="A35" s="72" t="s">
        <v>5</v>
      </c>
      <c r="B35" s="72"/>
      <c r="C35" s="72"/>
      <c r="D35" s="72"/>
      <c r="E35" s="72"/>
    </row>
    <row r="36" spans="1:8" x14ac:dyDescent="0.25">
      <c r="A36" s="71" t="s">
        <v>18</v>
      </c>
      <c r="B36" s="71"/>
      <c r="C36" s="71"/>
      <c r="D36" s="71"/>
      <c r="E36" s="71"/>
    </row>
    <row r="37" spans="1:8" x14ac:dyDescent="0.25">
      <c r="A37" s="73" t="s">
        <v>52</v>
      </c>
      <c r="B37" s="73"/>
      <c r="C37" s="73"/>
      <c r="D37" s="73"/>
      <c r="E37" s="4"/>
    </row>
    <row r="38" spans="1:8" x14ac:dyDescent="0.25">
      <c r="B38" s="68" t="s">
        <v>19</v>
      </c>
      <c r="C38" s="68"/>
      <c r="D38" s="68"/>
      <c r="E38" s="5" t="s">
        <v>6</v>
      </c>
    </row>
    <row r="39" spans="1:8" x14ac:dyDescent="0.25">
      <c r="A39" s="32"/>
      <c r="B39" s="32"/>
      <c r="C39" s="32"/>
      <c r="D39" s="20"/>
      <c r="E39" s="32"/>
    </row>
    <row r="40" spans="1:8" x14ac:dyDescent="0.25">
      <c r="A40" s="73" t="s">
        <v>42</v>
      </c>
      <c r="B40" s="73"/>
      <c r="C40" s="73"/>
      <c r="D40" s="73"/>
      <c r="E40" s="4"/>
    </row>
    <row r="41" spans="1:8" x14ac:dyDescent="0.25">
      <c r="B41" s="68" t="s">
        <v>19</v>
      </c>
      <c r="C41" s="68"/>
      <c r="D41" s="68"/>
      <c r="E41" s="5" t="s">
        <v>6</v>
      </c>
    </row>
    <row r="42" spans="1:8" x14ac:dyDescent="0.25">
      <c r="A42" s="2" t="s">
        <v>43</v>
      </c>
    </row>
    <row r="43" spans="1:8" x14ac:dyDescent="0.25">
      <c r="A43" s="13" t="s">
        <v>28</v>
      </c>
    </row>
    <row r="44" spans="1:8" x14ac:dyDescent="0.25">
      <c r="A44" s="2" t="s">
        <v>35</v>
      </c>
      <c r="B44" s="14">
        <f>'2кв'!B51</f>
        <v>43623.679999999993</v>
      </c>
    </row>
    <row r="45" spans="1:8" ht="31.5" x14ac:dyDescent="0.25">
      <c r="A45" s="23" t="s">
        <v>74</v>
      </c>
      <c r="B45" s="15"/>
      <c r="H45" s="17"/>
    </row>
    <row r="46" spans="1:8" x14ac:dyDescent="0.25">
      <c r="A46" s="2" t="s">
        <v>29</v>
      </c>
      <c r="B46" s="15">
        <v>226622.17</v>
      </c>
      <c r="D46" s="2"/>
    </row>
    <row r="47" spans="1:8" x14ac:dyDescent="0.25">
      <c r="A47" s="33" t="s">
        <v>38</v>
      </c>
      <c r="B47" s="15">
        <f>3*150</f>
        <v>450</v>
      </c>
      <c r="D47" s="2"/>
    </row>
    <row r="48" spans="1:8" ht="15.6" customHeight="1" x14ac:dyDescent="0.25">
      <c r="A48" s="33" t="s">
        <v>44</v>
      </c>
      <c r="B48" s="15">
        <f>200*3</f>
        <v>600</v>
      </c>
      <c r="D48" s="2"/>
    </row>
    <row r="49" spans="1:4" ht="30" x14ac:dyDescent="0.25">
      <c r="A49" s="33" t="s">
        <v>31</v>
      </c>
      <c r="B49" s="15">
        <f>E29</f>
        <v>232305.24</v>
      </c>
      <c r="D49" s="2"/>
    </row>
    <row r="50" spans="1:4" x14ac:dyDescent="0.25">
      <c r="A50" s="16" t="s">
        <v>30</v>
      </c>
      <c r="B50" s="24">
        <f>B44+B46+B47+B48-B49</f>
        <v>38990.609999999986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1:D41"/>
    <mergeCell ref="A19:E19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1" zoomScaleSheetLayoutView="100" workbookViewId="0">
      <selection activeCell="A39" sqref="A39:D39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40.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101</v>
      </c>
      <c r="B3" s="83"/>
      <c r="C3" s="83"/>
      <c r="D3" s="83"/>
      <c r="E3" s="83"/>
    </row>
    <row r="4" spans="1:5" s="1" customFormat="1" ht="15.75" x14ac:dyDescent="0.25">
      <c r="A4" s="27" t="s">
        <v>13</v>
      </c>
      <c r="B4" s="28"/>
      <c r="C4" s="28"/>
      <c r="D4" s="67"/>
      <c r="E4" s="67" t="s">
        <v>102</v>
      </c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9" t="s">
        <v>32</v>
      </c>
      <c r="B6" s="79"/>
      <c r="C6" s="79"/>
      <c r="D6" s="79"/>
      <c r="E6" s="79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51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69" t="s">
        <v>34</v>
      </c>
      <c r="B18" s="69"/>
      <c r="C18" s="69"/>
      <c r="D18" s="69"/>
      <c r="E18" s="69"/>
    </row>
    <row r="19" spans="1:7" x14ac:dyDescent="0.25">
      <c r="A19" s="69"/>
      <c r="B19" s="69"/>
      <c r="C19" s="69"/>
      <c r="D19" s="69"/>
      <c r="E19" s="69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15.48</v>
      </c>
      <c r="E21" s="7">
        <f>D21*F19*G19</f>
        <v>151510.5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6.06</v>
      </c>
      <c r="E22" s="7">
        <f>D22*F19*G19</f>
        <v>59312.25</v>
      </c>
    </row>
    <row r="23" spans="1:7" x14ac:dyDescent="0.25">
      <c r="A23" s="6" t="s">
        <v>45</v>
      </c>
      <c r="B23" s="8" t="s">
        <v>48</v>
      </c>
      <c r="C23" s="3" t="s">
        <v>26</v>
      </c>
      <c r="D23" s="3"/>
      <c r="E23" s="29">
        <v>0</v>
      </c>
    </row>
    <row r="24" spans="1:7" x14ac:dyDescent="0.25">
      <c r="A24" s="6" t="s">
        <v>46</v>
      </c>
      <c r="B24" s="8" t="s">
        <v>48</v>
      </c>
      <c r="C24" s="3" t="s">
        <v>26</v>
      </c>
      <c r="D24" s="3"/>
      <c r="E24" s="7">
        <v>8579.65</v>
      </c>
    </row>
    <row r="25" spans="1:7" x14ac:dyDescent="0.25">
      <c r="A25" s="6" t="s">
        <v>47</v>
      </c>
      <c r="B25" s="8" t="s">
        <v>48</v>
      </c>
      <c r="C25" s="3" t="s">
        <v>26</v>
      </c>
      <c r="D25" s="3"/>
      <c r="E25" s="29">
        <v>0</v>
      </c>
    </row>
    <row r="26" spans="1:7" x14ac:dyDescent="0.25">
      <c r="A26" s="6" t="s">
        <v>25</v>
      </c>
      <c r="B26" s="8" t="s">
        <v>48</v>
      </c>
      <c r="C26" s="3" t="s">
        <v>26</v>
      </c>
      <c r="D26" s="3"/>
      <c r="E26" s="7">
        <v>2554.4</v>
      </c>
    </row>
    <row r="27" spans="1:7" x14ac:dyDescent="0.25">
      <c r="A27" s="25"/>
      <c r="B27" s="8"/>
      <c r="C27" s="3"/>
      <c r="D27" s="3"/>
      <c r="E27" s="7"/>
    </row>
    <row r="28" spans="1:7" s="13" customFormat="1" ht="14.25" x14ac:dyDescent="0.2">
      <c r="A28" s="9" t="s">
        <v>24</v>
      </c>
      <c r="B28" s="10"/>
      <c r="C28" s="11"/>
      <c r="D28" s="19"/>
      <c r="E28" s="12">
        <f>SUM(E21:E27)</f>
        <v>221956.8</v>
      </c>
    </row>
    <row r="29" spans="1:7" ht="34.5" customHeight="1" x14ac:dyDescent="0.25">
      <c r="A29" s="70" t="s">
        <v>103</v>
      </c>
      <c r="B29" s="70"/>
      <c r="C29" s="70"/>
      <c r="D29" s="70"/>
      <c r="E29" s="70"/>
      <c r="F29" s="22"/>
    </row>
    <row r="30" spans="1:7" ht="29.25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2.25" customHeight="1" x14ac:dyDescent="0.25">
      <c r="A32" s="71" t="s">
        <v>27</v>
      </c>
      <c r="B32" s="71"/>
      <c r="C32" s="71"/>
      <c r="D32" s="71"/>
      <c r="E32" s="71"/>
    </row>
    <row r="33" spans="1:8" x14ac:dyDescent="0.25">
      <c r="A33" s="71" t="s">
        <v>18</v>
      </c>
      <c r="B33" s="71"/>
      <c r="C33" s="71"/>
      <c r="D33" s="71"/>
      <c r="E33" s="71"/>
    </row>
    <row r="34" spans="1:8" x14ac:dyDescent="0.25">
      <c r="A34" s="72" t="s">
        <v>5</v>
      </c>
      <c r="B34" s="72"/>
      <c r="C34" s="72"/>
      <c r="D34" s="72"/>
      <c r="E34" s="72"/>
    </row>
    <row r="35" spans="1:8" x14ac:dyDescent="0.25">
      <c r="A35" s="71" t="s">
        <v>18</v>
      </c>
      <c r="B35" s="71"/>
      <c r="C35" s="71"/>
      <c r="D35" s="71"/>
      <c r="E35" s="71"/>
    </row>
    <row r="36" spans="1:8" x14ac:dyDescent="0.25">
      <c r="A36" s="73" t="s">
        <v>52</v>
      </c>
      <c r="B36" s="73"/>
      <c r="C36" s="73"/>
      <c r="D36" s="73"/>
      <c r="E36" s="4"/>
    </row>
    <row r="37" spans="1:8" x14ac:dyDescent="0.25">
      <c r="B37" s="68" t="s">
        <v>19</v>
      </c>
      <c r="C37" s="68"/>
      <c r="D37" s="68"/>
      <c r="E37" s="5" t="s">
        <v>6</v>
      </c>
    </row>
    <row r="38" spans="1:8" x14ac:dyDescent="0.25">
      <c r="A38" s="35"/>
      <c r="B38" s="35"/>
      <c r="C38" s="35"/>
      <c r="D38" s="20"/>
      <c r="E38" s="35"/>
    </row>
    <row r="39" spans="1:8" x14ac:dyDescent="0.25">
      <c r="A39" s="73" t="s">
        <v>42</v>
      </c>
      <c r="B39" s="73"/>
      <c r="C39" s="73"/>
      <c r="D39" s="73"/>
      <c r="E39" s="4"/>
    </row>
    <row r="40" spans="1:8" x14ac:dyDescent="0.25">
      <c r="B40" s="68" t="s">
        <v>19</v>
      </c>
      <c r="C40" s="68"/>
      <c r="D40" s="68"/>
      <c r="E40" s="5" t="s">
        <v>6</v>
      </c>
    </row>
    <row r="41" spans="1:8" x14ac:dyDescent="0.25">
      <c r="A41" s="2" t="s">
        <v>43</v>
      </c>
    </row>
    <row r="42" spans="1:8" x14ac:dyDescent="0.25">
      <c r="A42" s="13" t="s">
        <v>28</v>
      </c>
    </row>
    <row r="43" spans="1:8" x14ac:dyDescent="0.25">
      <c r="A43" s="2" t="s">
        <v>35</v>
      </c>
      <c r="B43" s="14">
        <f>'3кв'!B50</f>
        <v>38990.609999999986</v>
      </c>
    </row>
    <row r="44" spans="1:8" ht="31.5" x14ac:dyDescent="0.25">
      <c r="A44" s="23" t="s">
        <v>104</v>
      </c>
      <c r="B44" s="15"/>
      <c r="H44" s="17"/>
    </row>
    <row r="45" spans="1:8" x14ac:dyDescent="0.25">
      <c r="A45" s="2" t="s">
        <v>29</v>
      </c>
      <c r="B45" s="15">
        <v>239010.92</v>
      </c>
      <c r="D45" s="2"/>
    </row>
    <row r="46" spans="1:8" x14ac:dyDescent="0.25">
      <c r="A46" s="34" t="s">
        <v>38</v>
      </c>
      <c r="B46" s="15">
        <f>3*150</f>
        <v>450</v>
      </c>
      <c r="D46" s="2"/>
    </row>
    <row r="47" spans="1:8" ht="15.6" customHeight="1" x14ac:dyDescent="0.25">
      <c r="A47" s="34" t="s">
        <v>44</v>
      </c>
      <c r="B47" s="15">
        <f>200*3</f>
        <v>600</v>
      </c>
      <c r="D47" s="2"/>
    </row>
    <row r="48" spans="1:8" ht="30" x14ac:dyDescent="0.25">
      <c r="A48" s="34" t="s">
        <v>31</v>
      </c>
      <c r="B48" s="15">
        <f>E28</f>
        <v>221956.8</v>
      </c>
      <c r="D48" s="2"/>
    </row>
    <row r="49" spans="1:2" x14ac:dyDescent="0.25">
      <c r="A49" s="16" t="s">
        <v>30</v>
      </c>
      <c r="B49" s="24">
        <f>B43+B45+B46+B47-B48</f>
        <v>57094.73000000004</v>
      </c>
    </row>
  </sheetData>
  <mergeCells count="29">
    <mergeCell ref="B40:D40"/>
    <mergeCell ref="A19:E19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10" zoomScaleSheetLayoutView="100" workbookViewId="0">
      <selection activeCell="B24" sqref="B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6" t="s">
        <v>75</v>
      </c>
      <c r="B1" s="86"/>
      <c r="C1" s="86"/>
      <c r="D1" s="36"/>
    </row>
    <row r="2" spans="1:4" ht="15.75" x14ac:dyDescent="0.25">
      <c r="A2" s="87" t="s">
        <v>76</v>
      </c>
      <c r="B2" s="87"/>
      <c r="C2" s="87"/>
      <c r="D2" s="37"/>
    </row>
    <row r="3" spans="1:4" ht="15.75" x14ac:dyDescent="0.25">
      <c r="A3" s="87" t="s">
        <v>77</v>
      </c>
      <c r="B3" s="87"/>
      <c r="C3" s="87"/>
      <c r="D3" s="37"/>
    </row>
    <row r="4" spans="1:4" ht="15.75" x14ac:dyDescent="0.25">
      <c r="A4" s="86" t="s">
        <v>100</v>
      </c>
      <c r="B4" s="86"/>
      <c r="C4" s="86"/>
      <c r="D4" s="36"/>
    </row>
    <row r="5" spans="1:4" ht="15.75" x14ac:dyDescent="0.25">
      <c r="A5" s="88"/>
      <c r="B5" s="88"/>
      <c r="C5" s="88"/>
      <c r="D5" s="1"/>
    </row>
    <row r="6" spans="1:4" ht="15.75" x14ac:dyDescent="0.25">
      <c r="A6" s="37"/>
      <c r="B6" s="38" t="s">
        <v>78</v>
      </c>
      <c r="C6" s="39">
        <f>'1кв'!B45</f>
        <v>100423.25</v>
      </c>
      <c r="D6" s="40"/>
    </row>
    <row r="7" spans="1:4" ht="15.75" x14ac:dyDescent="0.25">
      <c r="A7" s="41" t="s">
        <v>79</v>
      </c>
      <c r="B7" s="38" t="s">
        <v>105</v>
      </c>
      <c r="C7" s="39"/>
      <c r="D7" s="40"/>
    </row>
    <row r="8" spans="1:4" ht="15.75" x14ac:dyDescent="0.25">
      <c r="A8" s="37"/>
      <c r="B8" s="42" t="s">
        <v>80</v>
      </c>
      <c r="C8" s="39"/>
      <c r="D8" s="40"/>
    </row>
    <row r="9" spans="1:4" ht="15.75" x14ac:dyDescent="0.25">
      <c r="A9" s="37"/>
      <c r="B9" s="6" t="s">
        <v>81</v>
      </c>
      <c r="C9" s="39"/>
      <c r="D9" s="40"/>
    </row>
    <row r="10" spans="1:4" ht="15.75" x14ac:dyDescent="0.25">
      <c r="A10" s="37"/>
      <c r="B10" s="6" t="s">
        <v>82</v>
      </c>
      <c r="C10" s="39"/>
      <c r="D10" s="40"/>
    </row>
    <row r="11" spans="1:4" ht="15.75" x14ac:dyDescent="0.25">
      <c r="A11" s="37"/>
      <c r="B11" s="6" t="s">
        <v>83</v>
      </c>
      <c r="C11" s="39"/>
      <c r="D11" s="40"/>
    </row>
    <row r="12" spans="1:4" ht="15.75" x14ac:dyDescent="0.25">
      <c r="B12" s="43" t="s">
        <v>84</v>
      </c>
      <c r="C12" s="44">
        <f>'1кв'!B47+'2кв'!B47+'3кв'!B46+'4кв'!B45</f>
        <v>867375.77</v>
      </c>
      <c r="D12" s="45"/>
    </row>
    <row r="13" spans="1:4" ht="30" x14ac:dyDescent="0.25">
      <c r="B13" s="26" t="s">
        <v>106</v>
      </c>
      <c r="C13" s="44">
        <f>'1кв'!B48+'2кв'!B48+'3кв'!B47+'4кв'!B46</f>
        <v>1800</v>
      </c>
      <c r="D13" s="45"/>
    </row>
    <row r="14" spans="1:4" ht="30" x14ac:dyDescent="0.25">
      <c r="B14" s="26" t="s">
        <v>107</v>
      </c>
      <c r="C14" s="44">
        <f>'1кв'!B49+'2кв'!B49+'3кв'!B48+'4кв'!B47</f>
        <v>2400</v>
      </c>
      <c r="D14" s="45"/>
    </row>
    <row r="15" spans="1:4" ht="15.75" x14ac:dyDescent="0.25">
      <c r="A15" s="46"/>
      <c r="B15" s="43" t="s">
        <v>85</v>
      </c>
      <c r="C15" s="47">
        <f>SUM(C12:C14)</f>
        <v>871575.77</v>
      </c>
      <c r="D15" s="40"/>
    </row>
    <row r="16" spans="1:4" ht="15.75" x14ac:dyDescent="0.25">
      <c r="A16" s="1"/>
      <c r="B16" s="85"/>
      <c r="C16" s="85"/>
      <c r="D16" s="48"/>
    </row>
    <row r="17" spans="1:5" ht="15.75" x14ac:dyDescent="0.25">
      <c r="A17" s="49" t="s">
        <v>86</v>
      </c>
      <c r="B17" s="50" t="s">
        <v>87</v>
      </c>
      <c r="C17" s="44">
        <f>'1кв'!E21+'2кв'!E21+'3кв'!E21+'4кв'!E21</f>
        <v>573547.5</v>
      </c>
      <c r="D17" s="48"/>
    </row>
    <row r="18" spans="1:5" ht="15.75" x14ac:dyDescent="0.25">
      <c r="A18" s="49"/>
      <c r="B18" s="51" t="s">
        <v>37</v>
      </c>
      <c r="C18" s="44">
        <f>'1кв'!E22+'2кв'!E22+'3кв'!E22+'4кв'!E22</f>
        <v>224721</v>
      </c>
      <c r="D18" s="48"/>
    </row>
    <row r="19" spans="1:5" ht="15.75" x14ac:dyDescent="0.25">
      <c r="A19" s="49"/>
      <c r="B19" s="6" t="s">
        <v>45</v>
      </c>
      <c r="C19" s="44">
        <f>'1кв'!E23+'2кв'!E23+'3кв'!E23+'4кв'!E23</f>
        <v>0</v>
      </c>
      <c r="D19" s="48"/>
    </row>
    <row r="20" spans="1:5" ht="15.75" x14ac:dyDescent="0.25">
      <c r="A20" s="49"/>
      <c r="B20" s="6" t="s">
        <v>46</v>
      </c>
      <c r="C20" s="44">
        <f>'1кв'!E24+'2кв'!E24+'3кв'!E24+'4кв'!E24</f>
        <v>35618.400000000001</v>
      </c>
      <c r="D20" s="48"/>
    </row>
    <row r="21" spans="1:5" ht="15.75" x14ac:dyDescent="0.25">
      <c r="A21" s="49"/>
      <c r="B21" s="6" t="s">
        <v>47</v>
      </c>
      <c r="C21" s="44">
        <f>'1кв'!E25+'2кв'!E25+'3кв'!E25+'4кв'!E25</f>
        <v>0</v>
      </c>
      <c r="D21" s="48"/>
    </row>
    <row r="22" spans="1:5" ht="15.75" x14ac:dyDescent="0.25">
      <c r="A22" s="1"/>
      <c r="B22" s="6" t="s">
        <v>25</v>
      </c>
      <c r="C22" s="44">
        <f>'1кв'!E26+'2кв'!E26+'3кв'!E26+'4кв'!E26</f>
        <v>15993.36</v>
      </c>
      <c r="D22" s="48"/>
      <c r="E22" s="52"/>
    </row>
    <row r="23" spans="1:5" ht="15.75" x14ac:dyDescent="0.25">
      <c r="A23" s="49"/>
      <c r="B23" s="53" t="s">
        <v>110</v>
      </c>
      <c r="C23" s="54">
        <f>'2кв'!E27+'1кв'!E28</f>
        <v>6512.2199999999993</v>
      </c>
      <c r="D23" s="48"/>
    </row>
    <row r="24" spans="1:5" ht="15.75" x14ac:dyDescent="0.25">
      <c r="A24" s="49"/>
      <c r="B24" s="55" t="s">
        <v>88</v>
      </c>
      <c r="C24" s="54">
        <f>SUM(C26:C28)</f>
        <v>58511.81</v>
      </c>
      <c r="D24" s="48"/>
    </row>
    <row r="25" spans="1:5" ht="15.75" x14ac:dyDescent="0.25">
      <c r="A25" s="49"/>
      <c r="B25" s="42" t="s">
        <v>80</v>
      </c>
      <c r="C25" s="54"/>
      <c r="D25" s="48"/>
    </row>
    <row r="26" spans="1:5" ht="15.75" x14ac:dyDescent="0.25">
      <c r="A26" s="49"/>
      <c r="B26" s="56" t="s">
        <v>109</v>
      </c>
      <c r="C26" s="57">
        <f>'2кв'!E28</f>
        <v>33100</v>
      </c>
      <c r="D26" s="48"/>
    </row>
    <row r="27" spans="1:5" ht="30" x14ac:dyDescent="0.25">
      <c r="A27" s="49"/>
      <c r="B27" s="56" t="s">
        <v>108</v>
      </c>
      <c r="C27" s="57">
        <f>'3кв'!E27</f>
        <v>16480.5</v>
      </c>
      <c r="D27" s="48"/>
    </row>
    <row r="28" spans="1:5" ht="15.75" x14ac:dyDescent="0.25">
      <c r="A28" s="49"/>
      <c r="B28" s="56" t="s">
        <v>111</v>
      </c>
      <c r="C28" s="57">
        <f>'1кв'!E27</f>
        <v>8931.31</v>
      </c>
      <c r="D28" s="48"/>
    </row>
    <row r="29" spans="1:5" ht="15.75" x14ac:dyDescent="0.25">
      <c r="A29" s="1"/>
      <c r="B29" s="58" t="s">
        <v>89</v>
      </c>
      <c r="C29" s="59">
        <f>SUM(C17:C24)</f>
        <v>914904.29</v>
      </c>
      <c r="D29" s="48"/>
      <c r="E29" s="52"/>
    </row>
    <row r="30" spans="1:5" ht="15.75" x14ac:dyDescent="0.25">
      <c r="A30" s="1"/>
      <c r="B30" s="60" t="s">
        <v>90</v>
      </c>
      <c r="C30" s="61">
        <f>C6+C15-C29</f>
        <v>57094.729999999981</v>
      </c>
      <c r="D30" s="48">
        <f>'[1]4кв'!B49-отчет!C30</f>
        <v>166435.08699999997</v>
      </c>
    </row>
    <row r="31" spans="1:5" ht="15.75" x14ac:dyDescent="0.25">
      <c r="A31" s="1"/>
      <c r="B31" s="41"/>
      <c r="C31" s="41"/>
      <c r="D31" s="48"/>
    </row>
    <row r="32" spans="1:5" ht="15.75" x14ac:dyDescent="0.25">
      <c r="A32" s="1"/>
      <c r="B32" s="62" t="s">
        <v>91</v>
      </c>
      <c r="C32" s="62"/>
      <c r="D32" s="48"/>
    </row>
    <row r="33" spans="1:4" ht="15.75" x14ac:dyDescent="0.25">
      <c r="A33" s="1"/>
      <c r="B33" s="62" t="s">
        <v>92</v>
      </c>
      <c r="C33" s="63">
        <v>78670.05</v>
      </c>
      <c r="D33" s="48"/>
    </row>
    <row r="34" spans="1:4" ht="15.75" x14ac:dyDescent="0.25">
      <c r="A34" s="1"/>
      <c r="B34" s="64" t="s">
        <v>93</v>
      </c>
      <c r="C34" s="65">
        <v>97890.86</v>
      </c>
      <c r="D34" s="48"/>
    </row>
    <row r="35" spans="1:4" ht="15.75" x14ac:dyDescent="0.25">
      <c r="A35" s="1"/>
      <c r="B35" s="62" t="s">
        <v>94</v>
      </c>
      <c r="C35" s="66">
        <f>C34-C33</f>
        <v>19220.809999999998</v>
      </c>
      <c r="D35" s="48"/>
    </row>
    <row r="36" spans="1:4" ht="15.75" x14ac:dyDescent="0.25">
      <c r="A36" s="1"/>
      <c r="B36" s="41"/>
      <c r="C36" s="41"/>
      <c r="D36" s="48"/>
    </row>
    <row r="37" spans="1:4" ht="15.75" x14ac:dyDescent="0.25">
      <c r="A37" s="1"/>
      <c r="B37" s="41"/>
      <c r="C37" s="41"/>
      <c r="D37" s="48"/>
    </row>
    <row r="38" spans="1:4" ht="15.75" x14ac:dyDescent="0.25">
      <c r="A38" s="1"/>
      <c r="B38" s="41"/>
      <c r="C38" s="41"/>
      <c r="D38" s="48"/>
    </row>
    <row r="39" spans="1:4" ht="15.75" x14ac:dyDescent="0.25">
      <c r="A39" s="1" t="s">
        <v>95</v>
      </c>
      <c r="B39" s="41" t="s">
        <v>96</v>
      </c>
      <c r="C39" s="41"/>
      <c r="D39" s="48"/>
    </row>
    <row r="40" spans="1:4" ht="15.75" x14ac:dyDescent="0.25">
      <c r="A40" s="1"/>
      <c r="B40" s="41" t="s">
        <v>97</v>
      </c>
      <c r="C40" s="41"/>
      <c r="D40" s="48"/>
    </row>
    <row r="41" spans="1:4" ht="15.75" x14ac:dyDescent="0.25">
      <c r="A41" s="1"/>
      <c r="B41" s="41" t="s">
        <v>98</v>
      </c>
      <c r="C41" s="41"/>
      <c r="D41" s="48"/>
    </row>
    <row r="42" spans="1:4" ht="15.75" x14ac:dyDescent="0.25">
      <c r="A42" s="1"/>
      <c r="B42" s="41"/>
      <c r="C42" s="41"/>
      <c r="D42" s="48"/>
    </row>
    <row r="43" spans="1:4" ht="15.75" x14ac:dyDescent="0.25">
      <c r="A43" s="1"/>
      <c r="B43" s="41"/>
      <c r="C43" s="41"/>
      <c r="D43" s="48"/>
    </row>
    <row r="44" spans="1:4" ht="15.75" x14ac:dyDescent="0.25">
      <c r="A44" s="1"/>
      <c r="B44" s="41" t="s">
        <v>99</v>
      </c>
      <c r="C44" s="41"/>
      <c r="D44" s="48"/>
    </row>
    <row r="45" spans="1:4" ht="15.75" x14ac:dyDescent="0.25">
      <c r="A45" s="1"/>
      <c r="B45" s="41"/>
      <c r="C45" s="41"/>
      <c r="D45" s="48"/>
    </row>
    <row r="46" spans="1:4" ht="15.75" x14ac:dyDescent="0.25">
      <c r="A46" s="1"/>
      <c r="B46" s="41"/>
      <c r="C46" s="41"/>
      <c r="D46" s="48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2024-02-15T13:23:19Z</dcterms:modified>
</cp:coreProperties>
</file>